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mpuscvut-my.sharepoint.com/personal/dlouhtom_cvut_cz/Documents/Přípravy/PEEZ/"/>
    </mc:Choice>
  </mc:AlternateContent>
  <xr:revisionPtr revIDLastSave="0" documentId="8_{458E0DED-DE49-4FA2-8190-3675AFE7A728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F37" i="1"/>
  <c r="F33" i="1"/>
  <c r="F29" i="1"/>
  <c r="F25" i="1"/>
  <c r="F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21" i="1"/>
  <c r="G21" i="1" l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C21" i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B15" i="1"/>
  <c r="B16" i="1"/>
  <c r="B14" i="1"/>
  <c r="B13" i="1"/>
  <c r="B10" i="1"/>
  <c r="B9" i="1"/>
  <c r="B8" i="1"/>
  <c r="F4" i="1"/>
  <c r="F5" i="1"/>
  <c r="F3" i="1"/>
  <c r="D45" i="1" l="1"/>
  <c r="D44" i="1"/>
  <c r="D43" i="1"/>
</calcChain>
</file>

<file path=xl/sharedStrings.xml><?xml version="1.0" encoding="utf-8"?>
<sst xmlns="http://schemas.openxmlformats.org/spreadsheetml/2006/main" count="51" uniqueCount="35">
  <si>
    <t>A</t>
  </si>
  <si>
    <t>C</t>
  </si>
  <si>
    <t>B</t>
  </si>
  <si>
    <t>žárovka</t>
  </si>
  <si>
    <t>zářivka</t>
  </si>
  <si>
    <t>LED</t>
  </si>
  <si>
    <t>El.příkon</t>
  </si>
  <si>
    <t>Cena</t>
  </si>
  <si>
    <t>Životnost</t>
  </si>
  <si>
    <t>W</t>
  </si>
  <si>
    <t>Kč</t>
  </si>
  <si>
    <t>hod</t>
  </si>
  <si>
    <t>Kč/rok</t>
  </si>
  <si>
    <t>Kč/kW</t>
  </si>
  <si>
    <t>cena el.</t>
  </si>
  <si>
    <t>hod/rok</t>
  </si>
  <si>
    <t>provoz</t>
  </si>
  <si>
    <t>1) Prostá návratnost</t>
  </si>
  <si>
    <t>PP_B-A</t>
  </si>
  <si>
    <t>PP_C-B</t>
  </si>
  <si>
    <t>PP_C-A</t>
  </si>
  <si>
    <t>Nejrychleji se vrátí B, pak C a nakonec A.</t>
  </si>
  <si>
    <t xml:space="preserve">2) Korektní doba </t>
  </si>
  <si>
    <t>T</t>
  </si>
  <si>
    <t>let</t>
  </si>
  <si>
    <t>x za 20 let</t>
  </si>
  <si>
    <t>3) Úspora</t>
  </si>
  <si>
    <t>rok</t>
  </si>
  <si>
    <t>DS</t>
  </si>
  <si>
    <t>Úspora B-A</t>
  </si>
  <si>
    <t>Úspora C-B</t>
  </si>
  <si>
    <t>Úspora C-A</t>
  </si>
  <si>
    <t>Po 20 letech vyjde nejlépe C, pak B a nejdražší bude A</t>
  </si>
  <si>
    <t>NPV</t>
  </si>
  <si>
    <t>Provoz.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</si>
</sst>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4195100612423"/>
          <c:y val="5.0925925925925923E-2"/>
          <c:w val="0.84744685039370082"/>
          <c:h val="0.80926727909011376"/>
        </c:manualLayout>
      </c:layout>
      <c:lineChart>
        <c:grouping val="standard"/>
        <c:varyColors val="0"/>
        <c:ser>
          <c:idx val="0"/>
          <c:order val="0"/>
          <c:tx>
            <c:v>žárovla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List1!$B$21:$B$40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numCache>
            </c:numRef>
          </c:cat>
          <c:val>
            <c:numRef>
              <c:f>List1!$C$21:$C$40</c:f>
              <c:numCache>
                <c:formatCode>0.0</c:formatCode>
                <c:ptCount val="20"/>
                <c:pt idx="0">
                  <c:v>270</c:v>
                </c:pt>
                <c:pt idx="1">
                  <c:v>534.70588235294122</c:v>
                </c:pt>
                <c:pt idx="2">
                  <c:v>794.22145328719728</c:v>
                </c:pt>
                <c:pt idx="3">
                  <c:v>1048.6484836148993</c:v>
                </c:pt>
                <c:pt idx="4">
                  <c:v>1298.0867486420582</c:v>
                </c:pt>
                <c:pt idx="5">
                  <c:v>1542.6340672961355</c:v>
                </c:pt>
                <c:pt idx="6">
                  <c:v>1782.3863404864073</c:v>
                </c:pt>
                <c:pt idx="7">
                  <c:v>2017.4375887121641</c:v>
                </c:pt>
                <c:pt idx="8">
                  <c:v>2247.8799889334941</c:v>
                </c:pt>
                <c:pt idx="9">
                  <c:v>2473.8039107191121</c:v>
                </c:pt>
                <c:pt idx="10">
                  <c:v>2695.2979516854039</c:v>
                </c:pt>
                <c:pt idx="11">
                  <c:v>2912.448972240592</c:v>
                </c:pt>
                <c:pt idx="12">
                  <c:v>3125.342129647639</c:v>
                </c:pt>
                <c:pt idx="13">
                  <c:v>3334.0609114192539</c:v>
                </c:pt>
                <c:pt idx="14">
                  <c:v>3538.6871680580921</c:v>
                </c:pt>
                <c:pt idx="15">
                  <c:v>3739.3011451549924</c:v>
                </c:pt>
                <c:pt idx="16">
                  <c:v>3935.9815148578355</c:v>
                </c:pt>
                <c:pt idx="17">
                  <c:v>4128.8054067233679</c:v>
                </c:pt>
                <c:pt idx="18">
                  <c:v>4317.8484379640859</c:v>
                </c:pt>
                <c:pt idx="19">
                  <c:v>4503.1847431020451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94-44DD-92B0-B2CCD60A1551}"/>
            </c:ext>
          </c:extLst>
        </c:ser>
        <c:ser>
          <c:idx val="1"/>
          <c:order val="1"/>
          <c:tx>
            <c:v>zářivka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List1!$E$21:$E$40</c:f>
              <c:numCache>
                <c:formatCode>0.0</c:formatCode>
                <c:ptCount val="20"/>
                <c:pt idx="0">
                  <c:v>106.25</c:v>
                </c:pt>
                <c:pt idx="1">
                  <c:v>161.39705882352939</c:v>
                </c:pt>
                <c:pt idx="2">
                  <c:v>215.46280276816606</c:v>
                </c:pt>
                <c:pt idx="3">
                  <c:v>268.4684340864373</c:v>
                </c:pt>
                <c:pt idx="4">
                  <c:v>366.62701060175442</c:v>
                </c:pt>
                <c:pt idx="5">
                  <c:v>417.57436865468719</c:v>
                </c:pt>
                <c:pt idx="6">
                  <c:v>467.52275890266048</c:v>
                </c:pt>
                <c:pt idx="7">
                  <c:v>516.4917689496931</c:v>
                </c:pt>
                <c:pt idx="8">
                  <c:v>607.17512088864248</c:v>
                </c:pt>
                <c:pt idx="9">
                  <c:v>654.24260459397954</c:v>
                </c:pt>
                <c:pt idx="10">
                  <c:v>700.38719646195705</c:v>
                </c:pt>
                <c:pt idx="11">
                  <c:v>745.62699241095459</c:v>
                </c:pt>
                <c:pt idx="12">
                  <c:v>829.40439231650555</c:v>
                </c:pt>
                <c:pt idx="13">
                  <c:v>872.88747185225861</c:v>
                </c:pt>
                <c:pt idx="14">
                  <c:v>915.51794198534992</c:v>
                </c:pt>
                <c:pt idx="15">
                  <c:v>957.31252054720414</c:v>
                </c:pt>
                <c:pt idx="16">
                  <c:v>1034.7098882543416</c:v>
                </c:pt>
                <c:pt idx="17">
                  <c:v>1074.8815323929944</c:v>
                </c:pt>
                <c:pt idx="18">
                  <c:v>1114.2654972348107</c:v>
                </c:pt>
                <c:pt idx="19">
                  <c:v>1152.8772274718856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94-44DD-92B0-B2CCD60A1551}"/>
            </c:ext>
          </c:extLst>
        </c:ser>
        <c:ser>
          <c:idx val="2"/>
          <c:order val="2"/>
          <c:tx>
            <c:v>LED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List1!$G$21:$G$40</c:f>
              <c:numCache>
                <c:formatCode>0.0</c:formatCode>
                <c:ptCount val="20"/>
                <c:pt idx="0">
                  <c:v>131.25</c:v>
                </c:pt>
                <c:pt idx="1">
                  <c:v>161.88725490196077</c:v>
                </c:pt>
                <c:pt idx="2">
                  <c:v>191.92377931564781</c:v>
                </c:pt>
                <c:pt idx="3">
                  <c:v>221.37135227024294</c:v>
                </c:pt>
                <c:pt idx="4">
                  <c:v>250.24152183357151</c:v>
                </c:pt>
                <c:pt idx="5">
                  <c:v>278.54560964075637</c:v>
                </c:pt>
                <c:pt idx="6">
                  <c:v>306.29471533407485</c:v>
                </c:pt>
                <c:pt idx="7">
                  <c:v>333.49972091575967</c:v>
                </c:pt>
                <c:pt idx="8">
                  <c:v>360.17129501545065</c:v>
                </c:pt>
                <c:pt idx="9">
                  <c:v>386.31989707397122</c:v>
                </c:pt>
                <c:pt idx="10">
                  <c:v>411.95578144506982</c:v>
                </c:pt>
                <c:pt idx="11">
                  <c:v>437.08900141673513</c:v>
                </c:pt>
                <c:pt idx="12">
                  <c:v>461.72941315366188</c:v>
                </c:pt>
                <c:pt idx="13">
                  <c:v>485.88667956241363</c:v>
                </c:pt>
                <c:pt idx="14">
                  <c:v>509.57027408079767</c:v>
                </c:pt>
                <c:pt idx="15">
                  <c:v>532.7894843929389</c:v>
                </c:pt>
                <c:pt idx="16">
                  <c:v>555.55341607150876</c:v>
                </c:pt>
                <c:pt idx="17">
                  <c:v>577.87099614853798</c:v>
                </c:pt>
                <c:pt idx="18">
                  <c:v>599.75097661621373</c:v>
                </c:pt>
                <c:pt idx="19">
                  <c:v>621.20193785903302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94-44DD-92B0-B2CCD60A1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592328"/>
        <c:axId val="393141456"/>
      </c:lineChart>
      <c:catAx>
        <c:axId val="324592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050"/>
                  <a:t>rok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3141456"/>
        <c:crosses val="autoZero"/>
        <c:auto val="1"/>
        <c:lblAlgn val="ctr"/>
        <c:lblOffset val="100"/>
        <c:noMultiLvlLbl val="0"/>
      </c:catAx>
      <c:valAx>
        <c:axId val="393141456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sz="1050"/>
                  <a:t>Σ</a:t>
                </a:r>
                <a:r>
                  <a:rPr lang="cs-CZ" sz="1050"/>
                  <a:t>DCF (Kč)</a:t>
                </a:r>
              </a:p>
            </c:rich>
          </c:tx>
          <c:layout>
            <c:manualLayout>
              <c:xMode val="edge"/>
              <c:yMode val="edge"/>
              <c:x val="2.1074803149606299E-2"/>
              <c:y val="0.363765310586176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4592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1058289588801404"/>
          <c:y val="9.5774642752989206E-2"/>
          <c:w val="0.15608377077865268"/>
          <c:h val="0.23437664041994752"/>
        </c:manualLayout>
      </c:layout>
      <c:overlay val="0"/>
      <c:spPr>
        <a:solidFill>
          <a:schemeClr val="bg1"/>
        </a:solidFill>
        <a:ln>
          <a:solidFill>
            <a:schemeClr val="bg2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19</xdr:row>
      <xdr:rowOff>90487</xdr:rowOff>
    </xdr:from>
    <xdr:to>
      <xdr:col>16</xdr:col>
      <xdr:colOff>419100</xdr:colOff>
      <xdr:row>33</xdr:row>
      <xdr:rowOff>166687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7B55E79-F3F2-41C4-BAE0-5BEA9CD8B3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workbookViewId="0">
      <selection activeCell="M17" sqref="M17"/>
    </sheetView>
  </sheetViews>
  <sheetFormatPr defaultRowHeight="15" x14ac:dyDescent="0.25"/>
  <cols>
    <col min="6" max="6" width="9.140625" customWidth="1"/>
  </cols>
  <sheetData>
    <row r="1" spans="1:10" x14ac:dyDescent="0.25">
      <c r="C1" s="2" t="s">
        <v>6</v>
      </c>
      <c r="D1" s="2" t="s">
        <v>7</v>
      </c>
      <c r="E1" s="2" t="s">
        <v>8</v>
      </c>
      <c r="F1" s="7" t="s">
        <v>34</v>
      </c>
    </row>
    <row r="2" spans="1:10" x14ac:dyDescent="0.25">
      <c r="C2" s="2" t="s">
        <v>9</v>
      </c>
      <c r="D2" s="2" t="s">
        <v>10</v>
      </c>
      <c r="E2" s="2" t="s">
        <v>11</v>
      </c>
      <c r="F2" s="2" t="s">
        <v>12</v>
      </c>
      <c r="H2" t="s">
        <v>14</v>
      </c>
      <c r="I2">
        <v>5</v>
      </c>
      <c r="J2" t="s">
        <v>13</v>
      </c>
    </row>
    <row r="3" spans="1:10" x14ac:dyDescent="0.25">
      <c r="A3" t="s">
        <v>0</v>
      </c>
      <c r="B3" t="s">
        <v>3</v>
      </c>
      <c r="C3" s="2">
        <v>40</v>
      </c>
      <c r="D3" s="2">
        <v>20</v>
      </c>
      <c r="E3" s="2">
        <v>1250</v>
      </c>
      <c r="F3" s="2">
        <f>C3*$I$2*$I$3/1000</f>
        <v>250</v>
      </c>
      <c r="H3" t="s">
        <v>16</v>
      </c>
      <c r="I3">
        <v>1250</v>
      </c>
      <c r="J3" t="s">
        <v>15</v>
      </c>
    </row>
    <row r="4" spans="1:10" x14ac:dyDescent="0.25">
      <c r="A4" t="s">
        <v>2</v>
      </c>
      <c r="B4" t="s">
        <v>4</v>
      </c>
      <c r="C4" s="2">
        <v>9</v>
      </c>
      <c r="D4" s="2">
        <v>50</v>
      </c>
      <c r="E4" s="2">
        <v>5000</v>
      </c>
      <c r="F4" s="2">
        <f t="shared" ref="F4:F5" si="0">C4*$I$2*$I$3/1000</f>
        <v>56.25</v>
      </c>
    </row>
    <row r="5" spans="1:10" x14ac:dyDescent="0.25">
      <c r="A5" t="s">
        <v>1</v>
      </c>
      <c r="B5" t="s">
        <v>5</v>
      </c>
      <c r="C5" s="2">
        <v>5</v>
      </c>
      <c r="D5" s="2">
        <v>100</v>
      </c>
      <c r="E5" s="2">
        <v>25000</v>
      </c>
      <c r="F5" s="2">
        <f t="shared" si="0"/>
        <v>31.25</v>
      </c>
    </row>
    <row r="7" spans="1:10" x14ac:dyDescent="0.25">
      <c r="A7" t="s">
        <v>17</v>
      </c>
    </row>
    <row r="8" spans="1:10" x14ac:dyDescent="0.25">
      <c r="A8" t="s">
        <v>18</v>
      </c>
      <c r="B8" s="1">
        <f>(D4-D3)/(F3-F4)</f>
        <v>0.15483870967741936</v>
      </c>
      <c r="D8" t="s">
        <v>21</v>
      </c>
    </row>
    <row r="9" spans="1:10" x14ac:dyDescent="0.25">
      <c r="A9" t="s">
        <v>19</v>
      </c>
      <c r="B9" s="1">
        <f>(D5-D4)/(F4-F5)</f>
        <v>2</v>
      </c>
    </row>
    <row r="10" spans="1:10" x14ac:dyDescent="0.25">
      <c r="A10" t="s">
        <v>20</v>
      </c>
      <c r="B10" s="1">
        <f>(D3-D5)/(F5-F3)</f>
        <v>0.36571428571428571</v>
      </c>
    </row>
    <row r="12" spans="1:10" x14ac:dyDescent="0.25">
      <c r="A12" t="s">
        <v>22</v>
      </c>
    </row>
    <row r="13" spans="1:10" x14ac:dyDescent="0.25">
      <c r="A13" t="s">
        <v>23</v>
      </c>
      <c r="B13">
        <f>E5/I3</f>
        <v>20</v>
      </c>
      <c r="C13" t="s">
        <v>24</v>
      </c>
    </row>
    <row r="14" spans="1:10" x14ac:dyDescent="0.25">
      <c r="A14" t="s">
        <v>0</v>
      </c>
      <c r="B14">
        <f>$I$3/E3*$B$13</f>
        <v>20</v>
      </c>
      <c r="C14" t="s">
        <v>25</v>
      </c>
    </row>
    <row r="15" spans="1:10" x14ac:dyDescent="0.25">
      <c r="A15" t="s">
        <v>2</v>
      </c>
      <c r="B15">
        <f t="shared" ref="B15:B16" si="1">$I$3/E4*$B$13</f>
        <v>5</v>
      </c>
      <c r="C15" t="s">
        <v>25</v>
      </c>
    </row>
    <row r="16" spans="1:10" x14ac:dyDescent="0.25">
      <c r="A16" t="s">
        <v>1</v>
      </c>
      <c r="B16">
        <f t="shared" si="1"/>
        <v>1</v>
      </c>
      <c r="C16" t="s">
        <v>25</v>
      </c>
    </row>
    <row r="18" spans="1:8" x14ac:dyDescent="0.25">
      <c r="A18" t="s">
        <v>26</v>
      </c>
      <c r="B18" t="s">
        <v>28</v>
      </c>
      <c r="C18">
        <v>2</v>
      </c>
    </row>
    <row r="19" spans="1:8" x14ac:dyDescent="0.25">
      <c r="C19" s="3" t="s">
        <v>0</v>
      </c>
      <c r="D19" s="3"/>
      <c r="E19" s="3" t="s">
        <v>2</v>
      </c>
      <c r="F19" s="3"/>
      <c r="G19" s="3" t="s">
        <v>1</v>
      </c>
      <c r="H19" s="3"/>
    </row>
    <row r="20" spans="1:8" x14ac:dyDescent="0.25">
      <c r="B20" s="2" t="s">
        <v>27</v>
      </c>
      <c r="C20" s="2" t="s">
        <v>33</v>
      </c>
      <c r="D20" s="2" t="s">
        <v>7</v>
      </c>
      <c r="E20" s="2" t="s">
        <v>33</v>
      </c>
      <c r="F20" s="2" t="s">
        <v>7</v>
      </c>
      <c r="G20" s="2" t="s">
        <v>33</v>
      </c>
      <c r="H20" s="2" t="s">
        <v>7</v>
      </c>
    </row>
    <row r="21" spans="1:8" x14ac:dyDescent="0.25">
      <c r="B21" s="2">
        <v>0</v>
      </c>
      <c r="C21" s="5">
        <f>(D21+$F$3)*(1+$C$18/100)^(-B21)</f>
        <v>270</v>
      </c>
      <c r="D21" s="2">
        <f>$D$3</f>
        <v>20</v>
      </c>
      <c r="E21" s="6">
        <f>(F21+$F$4)*(1+$C$18/100)^(-B21)</f>
        <v>106.25</v>
      </c>
      <c r="F21" s="2">
        <f>$D$4</f>
        <v>50</v>
      </c>
      <c r="G21" s="6">
        <f>(H21+$F$5)*(1+$C$18/100)^(-B21)</f>
        <v>131.25</v>
      </c>
      <c r="H21" s="2">
        <f>$D$5</f>
        <v>100</v>
      </c>
    </row>
    <row r="22" spans="1:8" x14ac:dyDescent="0.25">
      <c r="B22" s="2">
        <v>1</v>
      </c>
      <c r="C22" s="5">
        <f>(D22+$F$3)*(1+$C$18/100)^(-B22)+C21</f>
        <v>534.70588235294122</v>
      </c>
      <c r="D22" s="2">
        <f t="shared" ref="D22:D40" si="2">$D$3</f>
        <v>20</v>
      </c>
      <c r="E22" s="6">
        <f>(F22+$F$4)*(1+$C$18/100)^(-B22)+E21</f>
        <v>161.39705882352939</v>
      </c>
      <c r="F22" s="2"/>
      <c r="G22" s="6">
        <f>(H22+$F$5)*(1+$C$18/100)^(-B22)+G21</f>
        <v>161.88725490196077</v>
      </c>
      <c r="H22" s="2"/>
    </row>
    <row r="23" spans="1:8" x14ac:dyDescent="0.25">
      <c r="B23" s="2">
        <v>2</v>
      </c>
      <c r="C23" s="5">
        <f t="shared" ref="C23:C40" si="3">(D23+$F$3)*(1+$C$18/100)^(-B23)+C22</f>
        <v>794.22145328719728</v>
      </c>
      <c r="D23" s="2">
        <f t="shared" si="2"/>
        <v>20</v>
      </c>
      <c r="E23" s="5">
        <f t="shared" ref="E23:E40" si="4">(F23+$F$4)*(1+$C$18/100)^(-B23)+E22</f>
        <v>215.46280276816606</v>
      </c>
      <c r="F23" s="2"/>
      <c r="G23" s="5">
        <f t="shared" ref="G23:G40" si="5">(H23+$F$5)*(1+$C$18/100)^(-B23)+G22</f>
        <v>191.92377931564781</v>
      </c>
      <c r="H23" s="2"/>
    </row>
    <row r="24" spans="1:8" x14ac:dyDescent="0.25">
      <c r="B24" s="2">
        <v>3</v>
      </c>
      <c r="C24" s="5">
        <f t="shared" si="3"/>
        <v>1048.6484836148993</v>
      </c>
      <c r="D24" s="2">
        <f t="shared" si="2"/>
        <v>20</v>
      </c>
      <c r="E24" s="5">
        <f t="shared" si="4"/>
        <v>268.4684340864373</v>
      </c>
      <c r="F24" s="2"/>
      <c r="G24" s="5">
        <f t="shared" si="5"/>
        <v>221.37135227024294</v>
      </c>
      <c r="H24" s="2"/>
    </row>
    <row r="25" spans="1:8" x14ac:dyDescent="0.25">
      <c r="B25" s="2">
        <v>4</v>
      </c>
      <c r="C25" s="5">
        <f t="shared" si="3"/>
        <v>1298.0867486420582</v>
      </c>
      <c r="D25" s="2">
        <f t="shared" si="2"/>
        <v>20</v>
      </c>
      <c r="E25" s="5">
        <f t="shared" si="4"/>
        <v>366.62701060175442</v>
      </c>
      <c r="F25" s="2">
        <f>$D$4</f>
        <v>50</v>
      </c>
      <c r="G25" s="5">
        <f t="shared" si="5"/>
        <v>250.24152183357151</v>
      </c>
      <c r="H25" s="2"/>
    </row>
    <row r="26" spans="1:8" x14ac:dyDescent="0.25">
      <c r="B26" s="2">
        <v>5</v>
      </c>
      <c r="C26" s="5">
        <f t="shared" si="3"/>
        <v>1542.6340672961355</v>
      </c>
      <c r="D26" s="2">
        <f t="shared" si="2"/>
        <v>20</v>
      </c>
      <c r="E26" s="5">
        <f t="shared" si="4"/>
        <v>417.57436865468719</v>
      </c>
      <c r="F26" s="2"/>
      <c r="G26" s="5">
        <f t="shared" si="5"/>
        <v>278.54560964075637</v>
      </c>
      <c r="H26" s="2"/>
    </row>
    <row r="27" spans="1:8" x14ac:dyDescent="0.25">
      <c r="B27" s="2">
        <v>6</v>
      </c>
      <c r="C27" s="5">
        <f t="shared" si="3"/>
        <v>1782.3863404864073</v>
      </c>
      <c r="D27" s="2">
        <f t="shared" si="2"/>
        <v>20</v>
      </c>
      <c r="E27" s="5">
        <f t="shared" si="4"/>
        <v>467.52275890266048</v>
      </c>
      <c r="F27" s="2"/>
      <c r="G27" s="5">
        <f t="shared" si="5"/>
        <v>306.29471533407485</v>
      </c>
      <c r="H27" s="2"/>
    </row>
    <row r="28" spans="1:8" x14ac:dyDescent="0.25">
      <c r="B28" s="2">
        <v>7</v>
      </c>
      <c r="C28" s="5">
        <f t="shared" si="3"/>
        <v>2017.4375887121641</v>
      </c>
      <c r="D28" s="2">
        <f t="shared" si="2"/>
        <v>20</v>
      </c>
      <c r="E28" s="5">
        <f t="shared" si="4"/>
        <v>516.4917689496931</v>
      </c>
      <c r="F28" s="2"/>
      <c r="G28" s="5">
        <f t="shared" si="5"/>
        <v>333.49972091575967</v>
      </c>
      <c r="H28" s="2"/>
    </row>
    <row r="29" spans="1:8" x14ac:dyDescent="0.25">
      <c r="B29" s="2">
        <v>8</v>
      </c>
      <c r="C29" s="5">
        <f t="shared" si="3"/>
        <v>2247.8799889334941</v>
      </c>
      <c r="D29" s="2">
        <f t="shared" si="2"/>
        <v>20</v>
      </c>
      <c r="E29" s="5">
        <f t="shared" si="4"/>
        <v>607.17512088864248</v>
      </c>
      <c r="F29" s="2">
        <f>$D$4</f>
        <v>50</v>
      </c>
      <c r="G29" s="5">
        <f t="shared" si="5"/>
        <v>360.17129501545065</v>
      </c>
      <c r="H29" s="2"/>
    </row>
    <row r="30" spans="1:8" x14ac:dyDescent="0.25">
      <c r="B30" s="2">
        <v>9</v>
      </c>
      <c r="C30" s="5">
        <f t="shared" si="3"/>
        <v>2473.8039107191121</v>
      </c>
      <c r="D30" s="2">
        <f t="shared" si="2"/>
        <v>20</v>
      </c>
      <c r="E30" s="5">
        <f t="shared" si="4"/>
        <v>654.24260459397954</v>
      </c>
      <c r="F30" s="2"/>
      <c r="G30" s="5">
        <f t="shared" si="5"/>
        <v>386.31989707397122</v>
      </c>
      <c r="H30" s="2"/>
    </row>
    <row r="31" spans="1:8" x14ac:dyDescent="0.25">
      <c r="B31" s="2">
        <v>10</v>
      </c>
      <c r="C31" s="5">
        <f t="shared" si="3"/>
        <v>2695.2979516854039</v>
      </c>
      <c r="D31" s="2">
        <f t="shared" si="2"/>
        <v>20</v>
      </c>
      <c r="E31" s="5">
        <f t="shared" si="4"/>
        <v>700.38719646195705</v>
      </c>
      <c r="F31" s="2"/>
      <c r="G31" s="5">
        <f t="shared" si="5"/>
        <v>411.95578144506982</v>
      </c>
      <c r="H31" s="2"/>
    </row>
    <row r="32" spans="1:8" x14ac:dyDescent="0.25">
      <c r="B32" s="2">
        <v>11</v>
      </c>
      <c r="C32" s="5">
        <f t="shared" si="3"/>
        <v>2912.448972240592</v>
      </c>
      <c r="D32" s="2">
        <f t="shared" si="2"/>
        <v>20</v>
      </c>
      <c r="E32" s="5">
        <f t="shared" si="4"/>
        <v>745.62699241095459</v>
      </c>
      <c r="F32" s="2"/>
      <c r="G32" s="5">
        <f t="shared" si="5"/>
        <v>437.08900141673513</v>
      </c>
      <c r="H32" s="2"/>
    </row>
    <row r="33" spans="2:8" x14ac:dyDescent="0.25">
      <c r="B33" s="2">
        <v>12</v>
      </c>
      <c r="C33" s="5">
        <f t="shared" si="3"/>
        <v>3125.342129647639</v>
      </c>
      <c r="D33" s="2">
        <f t="shared" si="2"/>
        <v>20</v>
      </c>
      <c r="E33" s="5">
        <f t="shared" si="4"/>
        <v>829.40439231650555</v>
      </c>
      <c r="F33" s="2">
        <f>$D$4</f>
        <v>50</v>
      </c>
      <c r="G33" s="5">
        <f t="shared" si="5"/>
        <v>461.72941315366188</v>
      </c>
      <c r="H33" s="2"/>
    </row>
    <row r="34" spans="2:8" x14ac:dyDescent="0.25">
      <c r="B34" s="2">
        <v>13</v>
      </c>
      <c r="C34" s="5">
        <f t="shared" si="3"/>
        <v>3334.0609114192539</v>
      </c>
      <c r="D34" s="2">
        <f t="shared" si="2"/>
        <v>20</v>
      </c>
      <c r="E34" s="5">
        <f t="shared" si="4"/>
        <v>872.88747185225861</v>
      </c>
      <c r="F34" s="2"/>
      <c r="G34" s="5">
        <f t="shared" si="5"/>
        <v>485.88667956241363</v>
      </c>
      <c r="H34" s="2"/>
    </row>
    <row r="35" spans="2:8" x14ac:dyDescent="0.25">
      <c r="B35" s="2">
        <v>14</v>
      </c>
      <c r="C35" s="5">
        <f t="shared" si="3"/>
        <v>3538.6871680580921</v>
      </c>
      <c r="D35" s="2">
        <f t="shared" si="2"/>
        <v>20</v>
      </c>
      <c r="E35" s="5">
        <f t="shared" si="4"/>
        <v>915.51794198534992</v>
      </c>
      <c r="F35" s="2"/>
      <c r="G35" s="5">
        <f t="shared" si="5"/>
        <v>509.57027408079767</v>
      </c>
      <c r="H35" s="2"/>
    </row>
    <row r="36" spans="2:8" x14ac:dyDescent="0.25">
      <c r="B36" s="2">
        <v>15</v>
      </c>
      <c r="C36" s="5">
        <f t="shared" si="3"/>
        <v>3739.3011451549924</v>
      </c>
      <c r="D36" s="2">
        <f t="shared" si="2"/>
        <v>20</v>
      </c>
      <c r="E36" s="5">
        <f t="shared" si="4"/>
        <v>957.31252054720414</v>
      </c>
      <c r="F36" s="2"/>
      <c r="G36" s="5">
        <f t="shared" si="5"/>
        <v>532.7894843929389</v>
      </c>
      <c r="H36" s="2"/>
    </row>
    <row r="37" spans="2:8" x14ac:dyDescent="0.25">
      <c r="B37" s="2">
        <v>16</v>
      </c>
      <c r="C37" s="5">
        <f t="shared" si="3"/>
        <v>3935.9815148578355</v>
      </c>
      <c r="D37" s="2">
        <f t="shared" si="2"/>
        <v>20</v>
      </c>
      <c r="E37" s="5">
        <f t="shared" si="4"/>
        <v>1034.7098882543416</v>
      </c>
      <c r="F37" s="2">
        <f>$D$4</f>
        <v>50</v>
      </c>
      <c r="G37" s="5">
        <f t="shared" si="5"/>
        <v>555.55341607150876</v>
      </c>
      <c r="H37" s="2"/>
    </row>
    <row r="38" spans="2:8" x14ac:dyDescent="0.25">
      <c r="B38" s="2">
        <v>17</v>
      </c>
      <c r="C38" s="5">
        <f t="shared" si="3"/>
        <v>4128.8054067233679</v>
      </c>
      <c r="D38" s="2">
        <f t="shared" si="2"/>
        <v>20</v>
      </c>
      <c r="E38" s="5">
        <f t="shared" si="4"/>
        <v>1074.8815323929944</v>
      </c>
      <c r="F38" s="2"/>
      <c r="G38" s="5">
        <f t="shared" si="5"/>
        <v>577.87099614853798</v>
      </c>
      <c r="H38" s="2"/>
    </row>
    <row r="39" spans="2:8" x14ac:dyDescent="0.25">
      <c r="B39" s="2">
        <v>18</v>
      </c>
      <c r="C39" s="5">
        <f t="shared" si="3"/>
        <v>4317.8484379640859</v>
      </c>
      <c r="D39" s="2">
        <f t="shared" si="2"/>
        <v>20</v>
      </c>
      <c r="E39" s="5">
        <f t="shared" si="4"/>
        <v>1114.2654972348107</v>
      </c>
      <c r="F39" s="2"/>
      <c r="G39" s="5">
        <f t="shared" si="5"/>
        <v>599.75097661621373</v>
      </c>
      <c r="H39" s="2"/>
    </row>
    <row r="40" spans="2:8" x14ac:dyDescent="0.25">
      <c r="B40" s="2">
        <v>19</v>
      </c>
      <c r="C40" s="5">
        <f t="shared" si="3"/>
        <v>4503.1847431020451</v>
      </c>
      <c r="D40" s="2">
        <f t="shared" si="2"/>
        <v>20</v>
      </c>
      <c r="E40" s="5">
        <f t="shared" si="4"/>
        <v>1152.8772274718856</v>
      </c>
      <c r="F40" s="2"/>
      <c r="G40" s="5">
        <f t="shared" si="5"/>
        <v>621.20193785903302</v>
      </c>
      <c r="H40" s="2"/>
    </row>
    <row r="43" spans="2:8" x14ac:dyDescent="0.25">
      <c r="B43" t="s">
        <v>29</v>
      </c>
      <c r="D43" s="4">
        <f>C40-E40</f>
        <v>3350.3075156301593</v>
      </c>
      <c r="E43" t="s">
        <v>10</v>
      </c>
    </row>
    <row r="44" spans="2:8" x14ac:dyDescent="0.25">
      <c r="B44" t="s">
        <v>30</v>
      </c>
      <c r="D44" s="4">
        <f>E40-G40</f>
        <v>531.67528961285257</v>
      </c>
      <c r="E44" t="s">
        <v>10</v>
      </c>
      <c r="F44" t="s">
        <v>32</v>
      </c>
    </row>
    <row r="45" spans="2:8" x14ac:dyDescent="0.25">
      <c r="B45" t="s">
        <v>31</v>
      </c>
      <c r="D45" s="4">
        <f>C40-G40</f>
        <v>3881.9828052430121</v>
      </c>
      <c r="E45" t="s">
        <v>10</v>
      </c>
    </row>
  </sheetData>
  <mergeCells count="3">
    <mergeCell ref="C19:D19"/>
    <mergeCell ref="E19:F19"/>
    <mergeCell ref="G19:H19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65ADFCD845FFB49A3CABF84F62CDC36" ma:contentTypeVersion="13" ma:contentTypeDescription="Vytvoří nový dokument" ma:contentTypeScope="" ma:versionID="f466e289b3052e4a90a371eef76c4f9e">
  <xsd:schema xmlns:xsd="http://www.w3.org/2001/XMLSchema" xmlns:xs="http://www.w3.org/2001/XMLSchema" xmlns:p="http://schemas.microsoft.com/office/2006/metadata/properties" xmlns:ns3="dfa0ed28-de17-4d09-88a8-442494f032bd" xmlns:ns4="c88cd874-e456-48b8-acf6-f2cd37b2632b" targetNamespace="http://schemas.microsoft.com/office/2006/metadata/properties" ma:root="true" ma:fieldsID="5e454c1d414653bf8d96f454667eb0e0" ns3:_="" ns4:_="">
    <xsd:import namespace="dfa0ed28-de17-4d09-88a8-442494f032bd"/>
    <xsd:import namespace="c88cd874-e456-48b8-acf6-f2cd37b263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a0ed28-de17-4d09-88a8-442494f032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cd874-e456-48b8-acf6-f2cd37b26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E7541A-A121-44AF-BCEA-2C8A1486A06E}">
  <ds:schemaRefs>
    <ds:schemaRef ds:uri="http://schemas.microsoft.com/office/2006/metadata/properties"/>
    <ds:schemaRef ds:uri="dfa0ed28-de17-4d09-88a8-442494f032b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c88cd874-e456-48b8-acf6-f2cd37b2632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EE49044-315A-499B-9DF5-14139E209E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2AD998-8447-4781-8BC2-1EE3E511D6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a0ed28-de17-4d09-88a8-442494f032bd"/>
    <ds:schemaRef ds:uri="c88cd874-e456-48b8-acf6-f2cd37b26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Haasová</dc:creator>
  <cp:lastModifiedBy>Dlouhy, Tomas</cp:lastModifiedBy>
  <dcterms:created xsi:type="dcterms:W3CDTF">2020-11-01T12:26:46Z</dcterms:created>
  <dcterms:modified xsi:type="dcterms:W3CDTF">2021-11-20T10:56:36Z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0x010100F65ADFCD845FFB49A3CABF84F62CDC36</vt:lpwstr>
  </property>
</Properties>
</file>